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griffie0001\Desktop\"/>
    </mc:Choice>
  </mc:AlternateContent>
  <bookViews>
    <workbookView xWindow="0" yWindow="0" windowWidth="28800" windowHeight="11835"/>
  </bookViews>
  <sheets>
    <sheet name="Worksheet" sheetId="1" r:id="rId1"/>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F23" i="1"/>
  <c r="F24" i="1"/>
  <c r="F14" i="1"/>
  <c r="F27" i="1"/>
  <c r="F28" i="1"/>
  <c r="F25" i="1"/>
  <c r="F21" i="1"/>
  <c r="F30" i="1"/>
  <c r="E19" i="1"/>
  <c r="E23" i="1"/>
  <c r="E24" i="1"/>
  <c r="E30" i="1"/>
  <c r="D23" i="1"/>
  <c r="D24" i="1"/>
  <c r="D30" i="1"/>
  <c r="C19" i="1"/>
  <c r="C23" i="1"/>
  <c r="C24" i="1"/>
  <c r="C30" i="1"/>
  <c r="B19" i="1"/>
  <c r="B23" i="1"/>
  <c r="B24" i="1"/>
  <c r="B30" i="1"/>
  <c r="E14" i="1"/>
  <c r="E27" i="1"/>
  <c r="E28" i="1"/>
  <c r="D14" i="1"/>
  <c r="D27" i="1"/>
  <c r="D28" i="1"/>
  <c r="C14" i="1"/>
  <c r="C27" i="1"/>
  <c r="C28" i="1"/>
  <c r="B14" i="1"/>
  <c r="B27" i="1"/>
  <c r="B28" i="1"/>
  <c r="E25" i="1"/>
  <c r="D25" i="1"/>
  <c r="C25" i="1"/>
  <c r="B25" i="1"/>
  <c r="E21" i="1"/>
  <c r="D21" i="1"/>
  <c r="C21" i="1"/>
  <c r="B21" i="1"/>
</calcChain>
</file>

<file path=xl/sharedStrings.xml><?xml version="1.0" encoding="utf-8"?>
<sst xmlns="http://schemas.openxmlformats.org/spreadsheetml/2006/main" count="36" uniqueCount="36">
  <si>
    <t>UofL Students</t>
  </si>
  <si>
    <t>Example A</t>
  </si>
  <si>
    <t>Example B</t>
  </si>
  <si>
    <t>Example C</t>
  </si>
  <si>
    <t>Student</t>
  </si>
  <si>
    <r>
      <t xml:space="preserve">TOTAL TUITION COSTS </t>
    </r>
    <r>
      <rPr>
        <i/>
        <sz val="10"/>
        <color theme="1"/>
        <rFont val="Arial"/>
        <family val="2"/>
      </rPr>
      <t>(semester)</t>
    </r>
  </si>
  <si>
    <t>Tuition Charges at the KY Resident Undergraduate Tuition Rate</t>
  </si>
  <si>
    <r>
      <t xml:space="preserve">FINANCIAL AID </t>
    </r>
    <r>
      <rPr>
        <i/>
        <sz val="10"/>
        <color theme="1"/>
        <rFont val="Arial"/>
        <family val="2"/>
      </rPr>
      <t>(per semester)</t>
    </r>
  </si>
  <si>
    <t xml:space="preserve">Scholarships </t>
  </si>
  <si>
    <t>Loans</t>
  </si>
  <si>
    <t>Grants, Scholarships, Loans, etc.</t>
  </si>
  <si>
    <t>MC TUITION BENEFIT BREAKDOWN</t>
  </si>
  <si>
    <t xml:space="preserve">50% tuition paid by UPS </t>
  </si>
  <si>
    <t>Up to 50 % paid by Grants (if you qualify)</t>
  </si>
  <si>
    <t>Remaining portion paid by MC Not Covered by Grants (up to 50% of tuition charges)</t>
  </si>
  <si>
    <t>RESIDUAL MONEY</t>
  </si>
  <si>
    <r>
      <t xml:space="preserve">MONEY OWED BY STUDENT FOR ADDITIONAL CHARGES NOT COVERED BY MC/UPS OR FINANCIAL AID </t>
    </r>
    <r>
      <rPr>
        <sz val="10"/>
        <color theme="1"/>
        <rFont val="Arial"/>
        <family val="2"/>
      </rPr>
      <t>(</t>
    </r>
    <r>
      <rPr>
        <i/>
        <sz val="10"/>
        <color theme="1"/>
        <rFont val="Arial"/>
        <family val="2"/>
      </rPr>
      <t>due by school's tuition deadline; ineligible grades such as W's, D's, F's, or I's will add to this figure)</t>
    </r>
  </si>
  <si>
    <t>Money owed by student by school's tuition deadline</t>
  </si>
  <si>
    <t>Example D</t>
  </si>
  <si>
    <t>+  50% tuition paid by grant money or Metropolitan College</t>
  </si>
  <si>
    <t xml:space="preserve">  100% tuition paid at Kentucky Resident Undergraduate Rate</t>
  </si>
  <si>
    <t xml:space="preserve">• Grant money students qualify for will be used to subsidize Metropolitan College funding.  </t>
  </si>
  <si>
    <t xml:space="preserve">Total Tuition Charges </t>
  </si>
  <si>
    <t xml:space="preserve">Total Financial Aid </t>
  </si>
  <si>
    <r>
      <t xml:space="preserve">Money released to student </t>
    </r>
    <r>
      <rPr>
        <b/>
        <sz val="10"/>
        <color theme="1"/>
        <rFont val="Arial"/>
        <family val="2"/>
      </rPr>
      <t>DURING</t>
    </r>
    <r>
      <rPr>
        <sz val="10"/>
        <color theme="1"/>
        <rFont val="Arial"/>
        <family val="2"/>
      </rPr>
      <t xml:space="preserve"> the semester before MC/UPS pays in excess of total tuition charges</t>
    </r>
  </si>
  <si>
    <r>
      <t xml:space="preserve">Money released to student  in excess of total tuition charges 4-6 weeks </t>
    </r>
    <r>
      <rPr>
        <b/>
        <sz val="10"/>
        <color theme="1"/>
        <rFont val="Arial"/>
        <family val="2"/>
      </rPr>
      <t>AFTER</t>
    </r>
    <r>
      <rPr>
        <sz val="10"/>
        <color theme="1"/>
        <rFont val="Arial"/>
        <family val="2"/>
      </rPr>
      <t xml:space="preserve"> the agreement periods and MC/UPS pays tuition</t>
    </r>
  </si>
  <si>
    <t>MONEY DEDUCTED FROM FINANCIAL AID TO COVER ADDITIONAL CHARGES NOT COVERED BY MC/UPS</t>
  </si>
  <si>
    <t>Grants (i.e. Federal Pell, CAP, SEOG, etc.)</t>
  </si>
  <si>
    <t xml:space="preserve">• Scholarship, loans, or grant money put in students account equal to their semester charges will be held in their account until they fulfill the contract requirements and the bill is paid by UPS and MC. This usually occurs 4-6 weeks after the contract period ends. </t>
  </si>
  <si>
    <t xml:space="preserve">                                                                   50% tuition paid by UPS </t>
  </si>
  <si>
    <t>Fill in the green boxes in the chart below to determine how financial aid and MC benefits work together.</t>
  </si>
  <si>
    <t>Additional Charges Not Covered by MC/UPS (late fees, housing, meal plan, primary health care fee, BuildSmart fees, lab fees, etc.)</t>
  </si>
  <si>
    <t>(for Kentucky Residents only)                                                                                                                                                                               If you are a non Kentucky resident, please contact the MC office for asistance.</t>
  </si>
  <si>
    <t xml:space="preserve"> For further explanation, please contact a MC Student Development Counselor. </t>
  </si>
  <si>
    <r>
      <t xml:space="preserve">This interactive worksheet is meant to help explain the financial aid process at JCTC and UofL for the Kentucky Resident Undergraduate Tuition Rate. If you are a non Kentucky resident, please contact the MC office for assistance.                       </t>
    </r>
    <r>
      <rPr>
        <b/>
        <sz val="10"/>
        <color theme="1"/>
        <rFont val="Arial"/>
        <family val="2"/>
      </rPr>
      <t xml:space="preserve">All dollar amounts are used for example purposes ONLY. Amounts are subject to change.  </t>
    </r>
  </si>
  <si>
    <t>MC Financial Aid Interactive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</si>
</sst>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3" x14ac:knownFonts="1">
    <font>
      <sz val="11"/>
      <color theme="1"/>
      <name val="Calibri"/>
      <family val="2"/>
      <scheme val="minor"/>
    </font>
    <font>
      <sz val="11"/>
      <color theme="1"/>
      <name val="Calibri"/>
      <family val="2"/>
      <scheme val="minor"/>
    </font>
    <font>
      <b/>
      <sz val="10"/>
      <color theme="1"/>
      <name val="Arial"/>
      <family val="2"/>
    </font>
    <font>
      <i/>
      <sz val="10"/>
      <color theme="1"/>
      <name val="Arial"/>
      <family val="2"/>
    </font>
    <font>
      <sz val="10"/>
      <color theme="1"/>
      <name val="Arial"/>
      <family val="2"/>
    </font>
    <font>
      <sz val="10"/>
      <color theme="1"/>
      <name val="Arial"/>
      <family val="2"/>
    </font>
    <font>
      <b/>
      <sz val="10"/>
      <color theme="1"/>
      <name val="Arial"/>
      <family val="2"/>
    </font>
    <font>
      <sz val="10"/>
      <name val="Arial"/>
      <family val="2"/>
    </font>
    <font>
      <sz val="9"/>
      <color theme="1"/>
      <name val="Arial"/>
      <family val="2"/>
    </font>
    <font>
      <b/>
      <sz val="9.5"/>
      <color theme="1"/>
      <name val="Arial"/>
      <family val="2"/>
    </font>
    <font>
      <sz val="9.5"/>
      <color theme="1"/>
      <name val="Arial"/>
      <family val="2"/>
    </font>
    <font>
      <b/>
      <sz val="18"/>
      <color theme="0"/>
      <name val="Arial"/>
      <family val="2"/>
    </font>
    <font>
      <b/>
      <sz val="14"/>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rgb="FF99FF99"/>
        <bgColor indexed="64"/>
      </patternFill>
    </fill>
    <fill>
      <patternFill patternType="solid">
        <fgColor theme="0" tint="-0.14999847407452621"/>
        <bgColor indexed="64"/>
      </patternFill>
    </fill>
    <fill>
      <patternFill patternType="solid">
        <fgColor theme="0" tint="-0.499984740745262"/>
        <bgColor indexed="64"/>
      </patternFill>
    </fill>
  </fills>
  <borders count="18">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auto="1"/>
      </left>
      <right style="medium">
        <color auto="1"/>
      </right>
      <top/>
      <bottom style="medium">
        <color auto="1"/>
      </bottom>
      <diagonal/>
    </border>
    <border>
      <left/>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2" fillId="0" borderId="1" xfId="0" applyFont="1" applyBorder="1" applyAlignment="1">
      <alignment vertical="center" wrapText="1"/>
    </xf>
    <xf numFmtId="164" fontId="2" fillId="0" borderId="2" xfId="1" applyNumberFormat="1" applyFont="1" applyFill="1" applyBorder="1" applyAlignment="1">
      <alignment horizontal="center" vertical="center"/>
    </xf>
    <xf numFmtId="164" fontId="2" fillId="0" borderId="3" xfId="1" applyNumberFormat="1" applyFont="1" applyFill="1" applyBorder="1" applyAlignment="1">
      <alignment horizontal="center" vertical="center"/>
    </xf>
    <xf numFmtId="0" fontId="4"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4" fillId="0" borderId="8" xfId="0" applyFont="1" applyBorder="1" applyAlignment="1">
      <alignment horizontal="left" vertical="center" wrapText="1"/>
    </xf>
    <xf numFmtId="0" fontId="6" fillId="2" borderId="1" xfId="0" applyFont="1" applyFill="1" applyBorder="1" applyAlignment="1"/>
    <xf numFmtId="0" fontId="5" fillId="0" borderId="9" xfId="0" applyFont="1" applyBorder="1" applyAlignment="1">
      <alignment horizontal="left" vertical="center" wrapText="1"/>
    </xf>
    <xf numFmtId="0" fontId="4" fillId="0" borderId="6" xfId="0" applyFont="1" applyBorder="1" applyAlignment="1">
      <alignment vertical="center" wrapText="1"/>
    </xf>
    <xf numFmtId="164" fontId="5" fillId="0" borderId="5" xfId="1" applyNumberFormat="1" applyFont="1" applyFill="1" applyBorder="1" applyAlignment="1">
      <alignment vertical="center"/>
    </xf>
    <xf numFmtId="164" fontId="5" fillId="0" borderId="6" xfId="1" applyNumberFormat="1" applyFont="1" applyFill="1" applyBorder="1" applyAlignment="1">
      <alignment vertical="center"/>
    </xf>
    <xf numFmtId="164" fontId="7" fillId="0" borderId="7" xfId="1" applyNumberFormat="1" applyFont="1" applyFill="1" applyBorder="1" applyAlignment="1">
      <alignment vertical="center"/>
    </xf>
    <xf numFmtId="164" fontId="7" fillId="0" borderId="5" xfId="1" applyNumberFormat="1" applyFont="1" applyFill="1" applyBorder="1" applyAlignment="1">
      <alignment vertical="center"/>
    </xf>
    <xf numFmtId="164" fontId="7" fillId="0" borderId="8" xfId="1" applyNumberFormat="1" applyFont="1" applyFill="1" applyBorder="1" applyAlignment="1">
      <alignment vertical="center"/>
    </xf>
    <xf numFmtId="164" fontId="7" fillId="0" borderId="6" xfId="1" applyNumberFormat="1" applyFont="1" applyBorder="1" applyAlignment="1">
      <alignment vertical="center"/>
    </xf>
    <xf numFmtId="164" fontId="7" fillId="0" borderId="5" xfId="1" applyNumberFormat="1" applyFont="1" applyBorder="1" applyAlignment="1">
      <alignment vertical="center"/>
    </xf>
    <xf numFmtId="164" fontId="7" fillId="0" borderId="7" xfId="1" applyNumberFormat="1" applyFont="1" applyBorder="1" applyAlignment="1">
      <alignment vertical="center"/>
    </xf>
    <xf numFmtId="164" fontId="7" fillId="0" borderId="9" xfId="1" applyNumberFormat="1" applyFont="1" applyFill="1" applyBorder="1" applyAlignment="1">
      <alignment vertical="center"/>
    </xf>
    <xf numFmtId="164" fontId="5" fillId="3" borderId="5" xfId="1" applyNumberFormat="1" applyFont="1" applyFill="1" applyBorder="1" applyAlignment="1" applyProtection="1">
      <alignment vertical="center"/>
      <protection locked="0"/>
    </xf>
    <xf numFmtId="164" fontId="5" fillId="3" borderId="6" xfId="1" applyNumberFormat="1" applyFont="1" applyFill="1" applyBorder="1" applyAlignment="1" applyProtection="1">
      <alignment vertical="center"/>
      <protection locked="0"/>
    </xf>
    <xf numFmtId="0" fontId="4" fillId="0" borderId="7" xfId="0" applyFont="1" applyBorder="1" applyAlignment="1">
      <alignment vertical="center" wrapText="1"/>
    </xf>
    <xf numFmtId="0" fontId="4" fillId="0" borderId="7" xfId="0" applyFont="1" applyBorder="1" applyAlignment="1">
      <alignment horizontal="left" vertical="center" wrapText="1"/>
    </xf>
    <xf numFmtId="0" fontId="8" fillId="0" borderId="5" xfId="0" applyFont="1" applyBorder="1" applyAlignment="1">
      <alignment vertical="center" wrapText="1"/>
    </xf>
    <xf numFmtId="0" fontId="6" fillId="2" borderId="1" xfId="0" applyFont="1" applyFill="1" applyBorder="1" applyAlignment="1">
      <alignment horizontal="left"/>
    </xf>
    <xf numFmtId="0" fontId="6" fillId="2" borderId="4" xfId="0" applyFont="1" applyFill="1" applyBorder="1" applyAlignment="1">
      <alignment horizontal="left"/>
    </xf>
    <xf numFmtId="0" fontId="6" fillId="2" borderId="3" xfId="0" applyFont="1" applyFill="1" applyBorder="1" applyAlignment="1">
      <alignment horizontal="left"/>
    </xf>
    <xf numFmtId="0" fontId="2" fillId="2" borderId="1"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0" fillId="0" borderId="0" xfId="0" applyFont="1" applyBorder="1" applyAlignment="1" applyProtection="1">
      <alignment horizontal="left" vertical="top" wrapText="1"/>
    </xf>
    <xf numFmtId="49" fontId="10" fillId="0" borderId="10" xfId="0" applyNumberFormat="1" applyFont="1" applyBorder="1" applyAlignment="1" applyProtection="1">
      <alignment horizontal="center" vertical="top" wrapText="1"/>
    </xf>
    <xf numFmtId="49" fontId="10" fillId="0" borderId="11" xfId="0" applyNumberFormat="1" applyFont="1" applyBorder="1" applyAlignment="1" applyProtection="1">
      <alignment horizontal="center" vertical="top" wrapText="1"/>
    </xf>
    <xf numFmtId="0" fontId="6" fillId="2" borderId="1" xfId="0" applyFont="1" applyFill="1" applyBorder="1" applyAlignment="1">
      <alignment horizontal="left"/>
    </xf>
    <xf numFmtId="0" fontId="6" fillId="2" borderId="4" xfId="0" applyFont="1" applyFill="1" applyBorder="1" applyAlignment="1">
      <alignment horizontal="left"/>
    </xf>
    <xf numFmtId="0" fontId="6" fillId="2" borderId="3" xfId="0" applyFont="1" applyFill="1" applyBorder="1" applyAlignment="1">
      <alignment horizontal="left"/>
    </xf>
    <xf numFmtId="0" fontId="9" fillId="2" borderId="1"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3" xfId="0" applyFont="1" applyFill="1" applyBorder="1" applyAlignment="1">
      <alignment horizontal="left" vertical="center" wrapText="1"/>
    </xf>
    <xf numFmtId="0" fontId="2" fillId="2" borderId="1" xfId="0" applyFont="1" applyFill="1" applyBorder="1" applyAlignment="1">
      <alignment horizontal="left"/>
    </xf>
    <xf numFmtId="0" fontId="2" fillId="2" borderId="4" xfId="0" applyFont="1" applyFill="1" applyBorder="1" applyAlignment="1">
      <alignment horizontal="left"/>
    </xf>
    <xf numFmtId="0" fontId="2" fillId="2" borderId="3" xfId="0" applyFont="1" applyFill="1" applyBorder="1" applyAlignment="1">
      <alignment horizontal="left"/>
    </xf>
    <xf numFmtId="49" fontId="11" fillId="5" borderId="1" xfId="0" applyNumberFormat="1" applyFont="1" applyFill="1" applyBorder="1" applyAlignment="1" applyProtection="1">
      <alignment horizontal="center" vertical="center"/>
    </xf>
    <xf numFmtId="49" fontId="11" fillId="5" borderId="4" xfId="0" applyNumberFormat="1" applyFont="1" applyFill="1" applyBorder="1" applyAlignment="1" applyProtection="1">
      <alignment horizontal="center" vertical="center"/>
    </xf>
    <xf numFmtId="49" fontId="11" fillId="5" borderId="3" xfId="0" applyNumberFormat="1" applyFont="1" applyFill="1" applyBorder="1" applyAlignment="1" applyProtection="1">
      <alignment horizontal="center" vertical="center"/>
    </xf>
    <xf numFmtId="49" fontId="9" fillId="3" borderId="4" xfId="0" applyNumberFormat="1" applyFont="1" applyFill="1" applyBorder="1" applyAlignment="1" applyProtection="1">
      <alignment horizontal="center" vertical="top" wrapText="1"/>
    </xf>
    <xf numFmtId="0" fontId="10" fillId="0" borderId="12" xfId="0" applyFont="1" applyBorder="1" applyAlignment="1" applyProtection="1">
      <alignment horizontal="left" vertical="top" wrapText="1"/>
    </xf>
    <xf numFmtId="0" fontId="10" fillId="0" borderId="13" xfId="0" applyFont="1" applyBorder="1" applyAlignment="1" applyProtection="1">
      <alignment horizontal="left" vertical="top" wrapText="1"/>
    </xf>
    <xf numFmtId="49" fontId="10" fillId="0" borderId="14" xfId="0" applyNumberFormat="1" applyFont="1" applyBorder="1" applyAlignment="1" applyProtection="1">
      <alignment horizontal="center" vertical="top" wrapText="1"/>
    </xf>
    <xf numFmtId="49" fontId="10" fillId="0" borderId="15" xfId="0" applyNumberFormat="1" applyFont="1" applyBorder="1" applyAlignment="1" applyProtection="1">
      <alignment horizontal="center" vertical="top" wrapText="1"/>
    </xf>
    <xf numFmtId="49" fontId="10" fillId="0" borderId="16" xfId="0" applyNumberFormat="1" applyFont="1" applyBorder="1" applyAlignment="1" applyProtection="1">
      <alignment horizontal="center" vertical="top" wrapText="1"/>
    </xf>
    <xf numFmtId="49" fontId="10" fillId="0" borderId="17" xfId="0" applyNumberFormat="1" applyFont="1" applyBorder="1" applyAlignment="1" applyProtection="1">
      <alignment horizontal="center" vertical="top" wrapText="1"/>
    </xf>
    <xf numFmtId="49" fontId="9" fillId="3" borderId="1" xfId="0" applyNumberFormat="1" applyFont="1" applyFill="1" applyBorder="1" applyAlignment="1" applyProtection="1">
      <alignment horizontal="center" vertical="top" wrapText="1"/>
    </xf>
    <xf numFmtId="49" fontId="9" fillId="3" borderId="3" xfId="0" applyNumberFormat="1" applyFont="1" applyFill="1" applyBorder="1" applyAlignment="1" applyProtection="1">
      <alignment horizontal="center" vertical="top" wrapText="1"/>
    </xf>
    <xf numFmtId="0" fontId="4" fillId="0" borderId="1"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0" borderId="12" xfId="0" applyFont="1" applyBorder="1" applyAlignment="1" applyProtection="1">
      <alignment horizontal="left"/>
    </xf>
    <xf numFmtId="0" fontId="4" fillId="0" borderId="0" xfId="0" applyFont="1" applyBorder="1" applyAlignment="1" applyProtection="1">
      <alignment horizontal="left"/>
    </xf>
    <xf numFmtId="0" fontId="4" fillId="0" borderId="13" xfId="0" applyFont="1" applyBorder="1" applyAlignment="1" applyProtection="1">
      <alignment horizontal="left"/>
    </xf>
    <xf numFmtId="0" fontId="4" fillId="0" borderId="12"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13" xfId="0" applyFont="1" applyBorder="1" applyAlignment="1" applyProtection="1">
      <alignment horizontal="left" vertical="top" wrapText="1"/>
    </xf>
    <xf numFmtId="0" fontId="0" fillId="0" borderId="0" xfId="0" applyAlignment="1">
      <alignment wrapText="1"/>
    </xf>
    <xf numFmtId="0" fontId="0" fillId="0" borderId="0" xfId="0" applyFill="1"/>
    <xf numFmtId="49" fontId="4" fillId="0" borderId="0" xfId="0" applyNumberFormat="1" applyFont="1" applyBorder="1" applyAlignment="1" applyProtection="1">
      <alignment horizontal="left" vertical="top" wrapText="1"/>
    </xf>
    <xf numFmtId="49" fontId="4" fillId="0" borderId="12" xfId="0" applyNumberFormat="1" applyFont="1" applyBorder="1" applyAlignment="1" applyProtection="1">
      <alignment horizontal="left" vertical="top" wrapText="1"/>
    </xf>
    <xf numFmtId="49" fontId="4" fillId="0" borderId="13" xfId="0" applyNumberFormat="1" applyFont="1" applyBorder="1" applyAlignment="1" applyProtection="1">
      <alignment horizontal="left" vertical="top" wrapText="1"/>
    </xf>
    <xf numFmtId="49" fontId="12" fillId="4" borderId="1" xfId="0" applyNumberFormat="1" applyFont="1" applyFill="1" applyBorder="1" applyAlignment="1" applyProtection="1">
      <alignment horizontal="center" vertical="center" wrapText="1"/>
    </xf>
    <xf numFmtId="49" fontId="12" fillId="4" borderId="4" xfId="0" applyNumberFormat="1" applyFont="1" applyFill="1" applyBorder="1" applyAlignment="1" applyProtection="1">
      <alignment horizontal="center" vertical="center" wrapText="1"/>
    </xf>
    <xf numFmtId="49" fontId="12" fillId="4" borderId="3" xfId="0" applyNumberFormat="1"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99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1"/>
  <sheetViews>
    <sheetView tabSelected="1" topLeftCell="A13" workbookViewId="0">
      <selection activeCell="J8" sqref="J8"/>
    </sheetView>
  </sheetViews>
  <sheetFormatPr defaultRowHeight="15" x14ac:dyDescent="0.25"/>
  <cols>
    <col min="1" max="1" width="35.28515625" customWidth="1"/>
    <col min="2" max="4" width="10.85546875" bestFit="1" customWidth="1"/>
    <col min="5" max="5" width="11.140625" customWidth="1"/>
    <col min="6" max="6" width="23.5703125" customWidth="1"/>
  </cols>
  <sheetData>
    <row r="1" spans="1:10" ht="30" customHeight="1" thickBot="1" x14ac:dyDescent="0.3">
      <c r="A1" s="43" t="s">
        <v>35</v>
      </c>
      <c r="B1" s="44"/>
      <c r="C1" s="44"/>
      <c r="D1" s="44"/>
      <c r="E1" s="44"/>
      <c r="F1" s="45"/>
    </row>
    <row r="2" spans="1:10" ht="39" customHeight="1" thickBot="1" x14ac:dyDescent="0.3">
      <c r="A2" s="69" t="s">
        <v>32</v>
      </c>
      <c r="B2" s="70"/>
      <c r="C2" s="70"/>
      <c r="D2" s="70"/>
      <c r="E2" s="70"/>
      <c r="F2" s="71"/>
    </row>
    <row r="3" spans="1:10" s="65" customFormat="1" ht="40.5" customHeight="1" x14ac:dyDescent="0.25">
      <c r="A3" s="67" t="s">
        <v>34</v>
      </c>
      <c r="B3" s="66"/>
      <c r="C3" s="66"/>
      <c r="D3" s="66"/>
      <c r="E3" s="66"/>
      <c r="F3" s="68"/>
    </row>
    <row r="4" spans="1:10" x14ac:dyDescent="0.25">
      <c r="A4" s="58" t="s">
        <v>21</v>
      </c>
      <c r="B4" s="59"/>
      <c r="C4" s="59"/>
      <c r="D4" s="59"/>
      <c r="E4" s="59"/>
      <c r="F4" s="60"/>
      <c r="J4" s="64"/>
    </row>
    <row r="5" spans="1:10" ht="39" customHeight="1" x14ac:dyDescent="0.25">
      <c r="A5" s="61" t="s">
        <v>28</v>
      </c>
      <c r="B5" s="62"/>
      <c r="C5" s="62"/>
      <c r="D5" s="62"/>
      <c r="E5" s="62"/>
      <c r="F5" s="63"/>
    </row>
    <row r="6" spans="1:10" x14ac:dyDescent="0.25">
      <c r="A6" s="47" t="s">
        <v>29</v>
      </c>
      <c r="B6" s="31"/>
      <c r="C6" s="31"/>
      <c r="D6" s="31"/>
      <c r="E6" s="31"/>
      <c r="F6" s="48"/>
    </row>
    <row r="7" spans="1:10" x14ac:dyDescent="0.25">
      <c r="A7" s="49" t="s">
        <v>19</v>
      </c>
      <c r="B7" s="32"/>
      <c r="C7" s="32"/>
      <c r="D7" s="32"/>
      <c r="E7" s="32"/>
      <c r="F7" s="50"/>
    </row>
    <row r="8" spans="1:10" ht="15.75" thickBot="1" x14ac:dyDescent="0.3">
      <c r="A8" s="51" t="s">
        <v>20</v>
      </c>
      <c r="B8" s="33"/>
      <c r="C8" s="33"/>
      <c r="D8" s="33"/>
      <c r="E8" s="33"/>
      <c r="F8" s="52"/>
    </row>
    <row r="9" spans="1:10" ht="15.75" thickBot="1" x14ac:dyDescent="0.3">
      <c r="A9" s="53" t="s">
        <v>30</v>
      </c>
      <c r="B9" s="46"/>
      <c r="C9" s="46"/>
      <c r="D9" s="46"/>
      <c r="E9" s="46"/>
      <c r="F9" s="54"/>
    </row>
    <row r="10" spans="1:10" ht="15.75" thickBot="1" x14ac:dyDescent="0.3">
      <c r="A10" s="1" t="s">
        <v>0</v>
      </c>
      <c r="B10" s="2" t="s">
        <v>1</v>
      </c>
      <c r="C10" s="2" t="s">
        <v>2</v>
      </c>
      <c r="D10" s="2" t="s">
        <v>3</v>
      </c>
      <c r="E10" s="3" t="s">
        <v>18</v>
      </c>
      <c r="F10" s="3" t="s">
        <v>4</v>
      </c>
    </row>
    <row r="11" spans="1:10" ht="15.75" thickBot="1" x14ac:dyDescent="0.3">
      <c r="A11" s="40" t="s">
        <v>5</v>
      </c>
      <c r="B11" s="41"/>
      <c r="C11" s="41"/>
      <c r="D11" s="41"/>
      <c r="E11" s="41"/>
      <c r="F11" s="42"/>
    </row>
    <row r="12" spans="1:10" ht="25.5" x14ac:dyDescent="0.25">
      <c r="A12" s="4" t="s">
        <v>6</v>
      </c>
      <c r="B12" s="11">
        <v>5000</v>
      </c>
      <c r="C12" s="11">
        <v>5000</v>
      </c>
      <c r="D12" s="11">
        <v>5000</v>
      </c>
      <c r="E12" s="11">
        <v>5000</v>
      </c>
      <c r="F12" s="20">
        <v>0</v>
      </c>
    </row>
    <row r="13" spans="1:10" ht="51" x14ac:dyDescent="0.25">
      <c r="A13" s="10" t="s">
        <v>31</v>
      </c>
      <c r="B13" s="12">
        <v>2000</v>
      </c>
      <c r="C13" s="12">
        <v>2000</v>
      </c>
      <c r="D13" s="12">
        <v>2000</v>
      </c>
      <c r="E13" s="12">
        <v>2000</v>
      </c>
      <c r="F13" s="21">
        <v>0</v>
      </c>
    </row>
    <row r="14" spans="1:10" ht="15.75" thickBot="1" x14ac:dyDescent="0.3">
      <c r="A14" s="22" t="s">
        <v>22</v>
      </c>
      <c r="B14" s="13">
        <f>SUM(B12:B13)</f>
        <v>7000</v>
      </c>
      <c r="C14" s="13">
        <f t="shared" ref="C14:F14" si="0">SUM(C12:C13)</f>
        <v>7000</v>
      </c>
      <c r="D14" s="13">
        <f t="shared" si="0"/>
        <v>7000</v>
      </c>
      <c r="E14" s="13">
        <f t="shared" si="0"/>
        <v>7000</v>
      </c>
      <c r="F14" s="13">
        <f t="shared" si="0"/>
        <v>0</v>
      </c>
    </row>
    <row r="15" spans="1:10" ht="15.75" thickBot="1" x14ac:dyDescent="0.3">
      <c r="A15" s="34" t="s">
        <v>7</v>
      </c>
      <c r="B15" s="35"/>
      <c r="C15" s="35"/>
      <c r="D15" s="35"/>
      <c r="E15" s="35"/>
      <c r="F15" s="36"/>
    </row>
    <row r="16" spans="1:10" x14ac:dyDescent="0.25">
      <c r="A16" s="24" t="s">
        <v>27</v>
      </c>
      <c r="B16" s="11">
        <v>3000</v>
      </c>
      <c r="C16" s="11">
        <v>950</v>
      </c>
      <c r="D16" s="11">
        <v>0</v>
      </c>
      <c r="E16" s="11">
        <v>0</v>
      </c>
      <c r="F16" s="20">
        <v>0</v>
      </c>
    </row>
    <row r="17" spans="1:6" x14ac:dyDescent="0.25">
      <c r="A17" s="5" t="s">
        <v>8</v>
      </c>
      <c r="B17" s="12">
        <v>2500</v>
      </c>
      <c r="C17" s="12">
        <v>2000</v>
      </c>
      <c r="D17" s="12">
        <v>1500</v>
      </c>
      <c r="E17" s="12">
        <v>0</v>
      </c>
      <c r="F17" s="21">
        <v>0</v>
      </c>
    </row>
    <row r="18" spans="1:6" x14ac:dyDescent="0.25">
      <c r="A18" s="5" t="s">
        <v>9</v>
      </c>
      <c r="B18" s="12">
        <v>2000</v>
      </c>
      <c r="C18" s="12">
        <v>3000</v>
      </c>
      <c r="D18" s="12">
        <v>0</v>
      </c>
      <c r="E18" s="12">
        <v>0</v>
      </c>
      <c r="F18" s="21">
        <v>0</v>
      </c>
    </row>
    <row r="19" spans="1:6" ht="18" customHeight="1" thickBot="1" x14ac:dyDescent="0.3">
      <c r="A19" s="23" t="s">
        <v>23</v>
      </c>
      <c r="B19" s="13">
        <f>SUM(B16:B18)</f>
        <v>7500</v>
      </c>
      <c r="C19" s="13">
        <f t="shared" ref="C19:F19" si="1">SUM(C16:C18)</f>
        <v>5950</v>
      </c>
      <c r="D19" s="13">
        <v>2000</v>
      </c>
      <c r="E19" s="13">
        <f t="shared" si="1"/>
        <v>0</v>
      </c>
      <c r="F19" s="13">
        <f t="shared" si="1"/>
        <v>0</v>
      </c>
    </row>
    <row r="20" spans="1:6" ht="24.75" customHeight="1" thickBot="1" x14ac:dyDescent="0.3">
      <c r="A20" s="37" t="s">
        <v>26</v>
      </c>
      <c r="B20" s="38"/>
      <c r="C20" s="38"/>
      <c r="D20" s="38"/>
      <c r="E20" s="38"/>
      <c r="F20" s="39"/>
    </row>
    <row r="21" spans="1:6" ht="15.75" thickBot="1" x14ac:dyDescent="0.3">
      <c r="A21" s="7" t="s">
        <v>10</v>
      </c>
      <c r="B21" s="15">
        <f>IF(B19-B24&gt;=B13,B13,(B19-B24))</f>
        <v>2000</v>
      </c>
      <c r="C21" s="15">
        <f t="shared" ref="C21:F21" si="2">IF(C19-C24&gt;=C13,C13,(C19-C24))</f>
        <v>2000</v>
      </c>
      <c r="D21" s="15">
        <f t="shared" si="2"/>
        <v>2000</v>
      </c>
      <c r="E21" s="15">
        <f t="shared" si="2"/>
        <v>0</v>
      </c>
      <c r="F21" s="15">
        <f t="shared" si="2"/>
        <v>0</v>
      </c>
    </row>
    <row r="22" spans="1:6" ht="15.75" thickBot="1" x14ac:dyDescent="0.3">
      <c r="A22" s="34" t="s">
        <v>11</v>
      </c>
      <c r="B22" s="35"/>
      <c r="C22" s="35"/>
      <c r="D22" s="35"/>
      <c r="E22" s="35"/>
      <c r="F22" s="36"/>
    </row>
    <row r="23" spans="1:6" x14ac:dyDescent="0.25">
      <c r="A23" s="4" t="s">
        <v>12</v>
      </c>
      <c r="B23" s="14">
        <f>B12*0.5</f>
        <v>2500</v>
      </c>
      <c r="C23" s="14">
        <f t="shared" ref="C23:F23" si="3">C12*0.5</f>
        <v>2500</v>
      </c>
      <c r="D23" s="14">
        <f t="shared" si="3"/>
        <v>2500</v>
      </c>
      <c r="E23" s="14">
        <f t="shared" si="3"/>
        <v>2500</v>
      </c>
      <c r="F23" s="14">
        <f t="shared" si="3"/>
        <v>0</v>
      </c>
    </row>
    <row r="24" spans="1:6" ht="25.5" x14ac:dyDescent="0.25">
      <c r="A24" s="5" t="s">
        <v>13</v>
      </c>
      <c r="B24" s="16">
        <f>IF(B16&lt;=B23,B16,IF(B16&gt;B23,B23))</f>
        <v>2500</v>
      </c>
      <c r="C24" s="16">
        <f t="shared" ref="C24:F24" si="4">IF(C16&lt;=C23,C16,IF(C16&gt;C23,C23))</f>
        <v>950</v>
      </c>
      <c r="D24" s="16">
        <f t="shared" si="4"/>
        <v>0</v>
      </c>
      <c r="E24" s="16">
        <f t="shared" si="4"/>
        <v>0</v>
      </c>
      <c r="F24" s="16">
        <f t="shared" si="4"/>
        <v>0</v>
      </c>
    </row>
    <row r="25" spans="1:6" ht="39" thickBot="1" x14ac:dyDescent="0.3">
      <c r="A25" s="6" t="s">
        <v>14</v>
      </c>
      <c r="B25" s="13">
        <f>B23-B24</f>
        <v>0</v>
      </c>
      <c r="C25" s="13">
        <f t="shared" ref="C25:F25" si="5">C23-C24</f>
        <v>1550</v>
      </c>
      <c r="D25" s="13">
        <f t="shared" si="5"/>
        <v>2500</v>
      </c>
      <c r="E25" s="13">
        <f t="shared" si="5"/>
        <v>2500</v>
      </c>
      <c r="F25" s="13">
        <f t="shared" si="5"/>
        <v>0</v>
      </c>
    </row>
    <row r="26" spans="1:6" ht="15.75" thickBot="1" x14ac:dyDescent="0.3">
      <c r="A26" s="8" t="s">
        <v>15</v>
      </c>
      <c r="B26" s="25"/>
      <c r="C26" s="26"/>
      <c r="D26" s="26"/>
      <c r="E26" s="26"/>
      <c r="F26" s="27"/>
    </row>
    <row r="27" spans="1:6" ht="38.25" x14ac:dyDescent="0.25">
      <c r="A27" s="4" t="s">
        <v>24</v>
      </c>
      <c r="B27" s="17">
        <f>IF((B19-B14)&gt;0,B19-B14,0)</f>
        <v>500</v>
      </c>
      <c r="C27" s="17">
        <f t="shared" ref="C27:F27" si="6">IF((C19-C14)&gt;0,C19-C14,0)</f>
        <v>0</v>
      </c>
      <c r="D27" s="17">
        <f t="shared" si="6"/>
        <v>0</v>
      </c>
      <c r="E27" s="17">
        <f t="shared" si="6"/>
        <v>0</v>
      </c>
      <c r="F27" s="17">
        <f t="shared" si="6"/>
        <v>0</v>
      </c>
    </row>
    <row r="28" spans="1:6" ht="51.75" thickBot="1" x14ac:dyDescent="0.3">
      <c r="A28" s="22" t="s">
        <v>25</v>
      </c>
      <c r="B28" s="18">
        <f>IF((B19-B24-B13-B27)&gt;0,(B19-B24-B13-B27),0)</f>
        <v>2500</v>
      </c>
      <c r="C28" s="18">
        <f t="shared" ref="C28:F28" si="7">IF((C19-C24-C13-C27)&gt;0,(C19-C24-C13-C27),0)</f>
        <v>3000</v>
      </c>
      <c r="D28" s="18">
        <f t="shared" si="7"/>
        <v>0</v>
      </c>
      <c r="E28" s="18">
        <f t="shared" si="7"/>
        <v>0</v>
      </c>
      <c r="F28" s="18">
        <f t="shared" si="7"/>
        <v>0</v>
      </c>
    </row>
    <row r="29" spans="1:6" ht="37.5" customHeight="1" thickBot="1" x14ac:dyDescent="0.3">
      <c r="A29" s="28" t="s">
        <v>16</v>
      </c>
      <c r="B29" s="29"/>
      <c r="C29" s="29"/>
      <c r="D29" s="29"/>
      <c r="E29" s="29"/>
      <c r="F29" s="30"/>
    </row>
    <row r="30" spans="1:6" ht="26.25" thickBot="1" x14ac:dyDescent="0.3">
      <c r="A30" s="9" t="s">
        <v>17</v>
      </c>
      <c r="B30" s="19">
        <f>IF((B19-B24)-B13&gt;0,0,(B19-B24-B13)*-1)</f>
        <v>0</v>
      </c>
      <c r="C30" s="19">
        <f t="shared" ref="C30:F30" si="8">IF((C19-C24)-C13&gt;0,0,(C19-C24-C13)*-1)</f>
        <v>0</v>
      </c>
      <c r="D30" s="19">
        <f t="shared" si="8"/>
        <v>0</v>
      </c>
      <c r="E30" s="19">
        <f t="shared" si="8"/>
        <v>2000</v>
      </c>
      <c r="F30" s="19">
        <f t="shared" si="8"/>
        <v>0</v>
      </c>
    </row>
    <row r="31" spans="1:6" ht="15.75" thickBot="1" x14ac:dyDescent="0.3">
      <c r="A31" s="55" t="s">
        <v>33</v>
      </c>
      <c r="B31" s="56"/>
      <c r="C31" s="56"/>
      <c r="D31" s="56"/>
      <c r="E31" s="56"/>
      <c r="F31" s="57"/>
    </row>
  </sheetData>
  <sheetProtection selectLockedCells="1"/>
  <mergeCells count="15">
    <mergeCell ref="A2:F2"/>
    <mergeCell ref="A1:F1"/>
    <mergeCell ref="A9:F9"/>
    <mergeCell ref="A3:F3"/>
    <mergeCell ref="A31:F31"/>
    <mergeCell ref="A4:F4"/>
    <mergeCell ref="A5:F5"/>
    <mergeCell ref="A29:F29"/>
    <mergeCell ref="A6:F6"/>
    <mergeCell ref="A7:F7"/>
    <mergeCell ref="A8:F8"/>
    <mergeCell ref="A15:F15"/>
    <mergeCell ref="A20:F20"/>
    <mergeCell ref="A22:F22"/>
    <mergeCell ref="A11:F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Griffie, Renecia A (Jefferson Metro)</dc:creator>
  <cp:lastModifiedBy>Griffie, Renecia A (Jefferson Metro)</cp:lastModifiedBy>
  <cp:lastPrinted>2015-03-24T19:12:39Z</cp:lastPrinted>
  <dcterms:created xsi:type="dcterms:W3CDTF">2015-03-23T17:43:02Z</dcterms:created>
  <dcterms:modified xsi:type="dcterms:W3CDTF">2016-04-19T16:33:12Z</dcterms:modified>
</cp:coreProperties>
</file>